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ebaipaulsen/Desktop/"/>
    </mc:Choice>
  </mc:AlternateContent>
  <xr:revisionPtr revIDLastSave="0" documentId="13_ncr:1_{E662D985-6DE6-0A44-9B18-A672A7B1DAD7}" xr6:coauthVersionLast="47" xr6:coauthVersionMax="47" xr10:uidLastSave="{00000000-0000-0000-0000-000000000000}"/>
  <workbookProtection workbookAlgorithmName="SHA-512" workbookHashValue="kMyp4D3qi+1LQusXcLLp3nuA8O6YVnsVmNByZaJj5CPGRUBDCIE+QRaS3+mSZglzRMQbczOcoNeYT6oDD7KK0w==" workbookSaltValue="eFXnnxBThFW7CCKwCxNfyQ==" workbookSpinCount="100000" lockStructure="1"/>
  <bookViews>
    <workbookView xWindow="280" yWindow="500" windowWidth="28240" windowHeight="15980" xr2:uid="{3E5B7388-636F-1743-997C-5A1985BADA69}"/>
  </bookViews>
  <sheets>
    <sheet name="Vejledning" sheetId="5" r:id="rId1"/>
    <sheet name="Standard opgavepris" sheetId="1" r:id="rId2"/>
    <sheet name="Projekt over 20 huller beton" sheetId="2" r:id="rId3"/>
    <sheet name="Projekt over 20 huller murste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" i="4"/>
  <c r="D22" i="4"/>
  <c r="H2" i="4" s="1"/>
  <c r="D22" i="1"/>
  <c r="E4" i="1"/>
  <c r="D22" i="2"/>
  <c r="G2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G2" i="1"/>
  <c r="E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E22" i="4" l="1"/>
  <c r="H28" i="4" s="1"/>
  <c r="I28" i="4" s="1"/>
  <c r="G2" i="4"/>
  <c r="H2" i="2"/>
  <c r="E22" i="2"/>
  <c r="E22" i="1"/>
  <c r="H27" i="4" l="1"/>
  <c r="I27" i="4" s="1"/>
  <c r="H26" i="4"/>
  <c r="I26" i="4" s="1"/>
  <c r="H27" i="1"/>
  <c r="I27" i="1" s="1"/>
  <c r="H28" i="1"/>
  <c r="I28" i="1" s="1"/>
  <c r="H29" i="1"/>
  <c r="I29" i="1" s="1"/>
  <c r="H27" i="2"/>
  <c r="I27" i="2" s="1"/>
  <c r="H28" i="2"/>
  <c r="I28" i="2" s="1"/>
  <c r="H26" i="2"/>
  <c r="I26" i="2" s="1"/>
  <c r="H26" i="1"/>
  <c r="I26" i="1" s="1"/>
  <c r="H23" i="4" l="1"/>
  <c r="H24" i="4" s="1"/>
  <c r="H23" i="1"/>
  <c r="H24" i="1" s="1"/>
  <c r="H23" i="2"/>
  <c r="H24" i="2" s="1"/>
</calcChain>
</file>

<file path=xl/sharedStrings.xml><?xml version="1.0" encoding="utf-8"?>
<sst xmlns="http://schemas.openxmlformats.org/spreadsheetml/2006/main" count="75" uniqueCount="37">
  <si>
    <t>Diameter</t>
  </si>
  <si>
    <t>Pris pr cm</t>
  </si>
  <si>
    <t>Antal huller</t>
  </si>
  <si>
    <t>Estimeret pris</t>
  </si>
  <si>
    <t>Kørsel</t>
  </si>
  <si>
    <t>Tilrig og miljø</t>
  </si>
  <si>
    <t>Dybde</t>
  </si>
  <si>
    <t>Kørsel i km*</t>
  </si>
  <si>
    <t>Stige/Lift**</t>
  </si>
  <si>
    <t>Understøtning***</t>
  </si>
  <si>
    <t>Vandopsamling****</t>
  </si>
  <si>
    <t>**     Hvis arbejdet skal udføres på stige, stillads eller lift, tager det længere tid og derfor tillægges cm. Prisen 20%</t>
  </si>
  <si>
    <t>***   Det samme gælder hvis der skal understøttes på etagen under boringen.</t>
  </si>
  <si>
    <t>**** Ved vandopsamling samles alt vand/slam og filtreres, samt bortskaffes. Boringen efterlades ren og dette tager tid.</t>
  </si>
  <si>
    <t>*        Kørsel beregnes fra og til Hinnerup</t>
  </si>
  <si>
    <t>Tillæg - skriv 1 hvis det er tilfældet</t>
  </si>
  <si>
    <t>I alt inkl. tillæg</t>
  </si>
  <si>
    <t>Tørboring beton*****</t>
  </si>
  <si>
    <t>Pr. hul</t>
  </si>
  <si>
    <t>Vejledning til beregning af pris</t>
  </si>
  <si>
    <t>Under tillæg skriver man 1  i det grå felt ud for hvert enkelt tilfælde der gør sig gældende.</t>
  </si>
  <si>
    <t>Der tastes i de grå felter, i fanerne herunder, eks.:</t>
  </si>
  <si>
    <t>Der faktureres altid for minimum 18 cm., så hvis hullet er 16 cm. dybt, skal der stadig stå 18 i feltet.</t>
  </si>
  <si>
    <t>Send tegningen til hul@diadia.dk så gennemgår jeg den for dig.</t>
  </si>
  <si>
    <t>Ved spørgsmål, ring på 31584844</t>
  </si>
  <si>
    <t>Tobias Bai</t>
  </si>
  <si>
    <t>DiaDia Aps</t>
  </si>
  <si>
    <t>De bedste hilsner</t>
  </si>
  <si>
    <t>Over 20 huller</t>
  </si>
  <si>
    <t>Projekt Mursten</t>
  </si>
  <si>
    <t xml:space="preserve">               Projekt Beton</t>
  </si>
  <si>
    <t xml:space="preserve">               Over 20 huller</t>
  </si>
  <si>
    <t xml:space="preserve">     Standard =Beton/Mursten</t>
  </si>
  <si>
    <t xml:space="preserve">     Mindre end 20 huller</t>
  </si>
  <si>
    <t>Kørsel skrives som den afstand der er tur/retur fra Hinnerup til byggeplads. Ved projekter skrives</t>
  </si>
  <si>
    <t>I tilfælde af større projekter, bistår jeg med at tælle hullerne op og give en fast pris på projektet.</t>
  </si>
  <si>
    <t>turen også kun en enkelt gang, arket regner selv projektet om til hele dage og giver en rabat.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</si>
</sst>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70" formatCode="#,##0.00\ &quot;kr.&quot;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Font="1"/>
    <xf numFmtId="170" fontId="0" fillId="0" borderId="0" xfId="0" applyNumberFormat="1" applyFont="1"/>
    <xf numFmtId="0" fontId="5" fillId="0" borderId="0" xfId="0" applyFont="1"/>
    <xf numFmtId="170" fontId="5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70" fontId="3" fillId="0" borderId="0" xfId="0" applyNumberFormat="1" applyFont="1"/>
    <xf numFmtId="0" fontId="5" fillId="0" borderId="0" xfId="0" applyFont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170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170" fontId="5" fillId="0" borderId="6" xfId="0" applyNumberFormat="1" applyFont="1" applyBorder="1"/>
    <xf numFmtId="170" fontId="5" fillId="0" borderId="7" xfId="0" applyNumberFormat="1" applyFont="1" applyBorder="1"/>
    <xf numFmtId="0" fontId="4" fillId="0" borderId="8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170" fontId="5" fillId="0" borderId="15" xfId="0" applyNumberFormat="1" applyFont="1" applyBorder="1"/>
    <xf numFmtId="0" fontId="5" fillId="0" borderId="7" xfId="0" applyFont="1" applyBorder="1" applyAlignment="1">
      <alignment horizontal="center"/>
    </xf>
    <xf numFmtId="0" fontId="4" fillId="0" borderId="8" xfId="0" applyFont="1" applyBorder="1"/>
    <xf numFmtId="0" fontId="5" fillId="0" borderId="16" xfId="0" applyFont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170" fontId="7" fillId="0" borderId="1" xfId="0" applyNumberFormat="1" applyFont="1" applyBorder="1"/>
    <xf numFmtId="0" fontId="4" fillId="3" borderId="0" xfId="0" applyFont="1" applyFill="1"/>
    <xf numFmtId="0" fontId="0" fillId="3" borderId="0" xfId="0" applyFont="1" applyFill="1"/>
    <xf numFmtId="170" fontId="4" fillId="3" borderId="0" xfId="0" applyNumberFormat="1" applyFont="1" applyFill="1"/>
    <xf numFmtId="170" fontId="6" fillId="0" borderId="0" xfId="0" applyNumberFormat="1" applyFont="1"/>
    <xf numFmtId="170" fontId="4" fillId="3" borderId="0" xfId="0" applyNumberFormat="1" applyFont="1" applyFill="1" applyAlignment="1">
      <alignment horizontal="right"/>
    </xf>
    <xf numFmtId="0" fontId="8" fillId="0" borderId="0" xfId="0" applyFont="1"/>
    <xf numFmtId="170" fontId="8" fillId="0" borderId="0" xfId="1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17" xfId="0" applyFont="1" applyBorder="1" applyAlignment="1">
      <alignment horizontal="center"/>
    </xf>
    <xf numFmtId="0" fontId="12" fillId="2" borderId="18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88900</xdr:rowOff>
    </xdr:from>
    <xdr:to>
      <xdr:col>10</xdr:col>
      <xdr:colOff>798635</xdr:colOff>
      <xdr:row>4</xdr:row>
      <xdr:rowOff>279400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9C99032-238F-A9DC-6CEC-4DF55CE1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67600" y="88900"/>
          <a:ext cx="1624135" cy="1600200"/>
        </a:xfrm>
        <a:prstGeom prst="rect">
          <a:avLst/>
        </a:prstGeom>
      </xdr:spPr>
    </xdr:pic>
    <xdr:clientData/>
  </xdr:twoCellAnchor>
  <xdr:twoCellAnchor>
    <xdr:from>
      <xdr:col>3</xdr:col>
      <xdr:colOff>12700</xdr:colOff>
      <xdr:row>23</xdr:row>
      <xdr:rowOff>76200</xdr:rowOff>
    </xdr:from>
    <xdr:to>
      <xdr:col>3</xdr:col>
      <xdr:colOff>317500</xdr:colOff>
      <xdr:row>25</xdr:row>
      <xdr:rowOff>63500</xdr:rowOff>
    </xdr:to>
    <xdr:sp macro="" textlink="">
      <xdr:nvSpPr>
        <xdr:cNvPr id="4" name="Pil ned 3">
          <a:extLst>
            <a:ext uri="{FF2B5EF4-FFF2-40B4-BE49-F238E27FC236}">
              <a16:creationId xmlns:a16="http://schemas.microsoft.com/office/drawing/2014/main" id="{926AF48A-A184-6F63-4C77-C7FFB4799C06}"/>
            </a:ext>
          </a:extLst>
        </xdr:cNvPr>
        <xdr:cNvSpPr/>
      </xdr:nvSpPr>
      <xdr:spPr>
        <a:xfrm>
          <a:off x="2489200" y="6921500"/>
          <a:ext cx="304800" cy="3937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38100</xdr:colOff>
      <xdr:row>23</xdr:row>
      <xdr:rowOff>76200</xdr:rowOff>
    </xdr:from>
    <xdr:to>
      <xdr:col>6</xdr:col>
      <xdr:colOff>342900</xdr:colOff>
      <xdr:row>25</xdr:row>
      <xdr:rowOff>63500</xdr:rowOff>
    </xdr:to>
    <xdr:sp macro="" textlink="">
      <xdr:nvSpPr>
        <xdr:cNvPr id="5" name="Pil ned 4">
          <a:extLst>
            <a:ext uri="{FF2B5EF4-FFF2-40B4-BE49-F238E27FC236}">
              <a16:creationId xmlns:a16="http://schemas.microsoft.com/office/drawing/2014/main" id="{448B8A80-D90F-F64E-9B1E-ECDBFFF78B85}"/>
            </a:ext>
          </a:extLst>
        </xdr:cNvPr>
        <xdr:cNvSpPr/>
      </xdr:nvSpPr>
      <xdr:spPr>
        <a:xfrm>
          <a:off x="4991100" y="6921500"/>
          <a:ext cx="304800" cy="3937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8</xdr:col>
      <xdr:colOff>292100</xdr:colOff>
      <xdr:row>23</xdr:row>
      <xdr:rowOff>76200</xdr:rowOff>
    </xdr:from>
    <xdr:to>
      <xdr:col>8</xdr:col>
      <xdr:colOff>596900</xdr:colOff>
      <xdr:row>25</xdr:row>
      <xdr:rowOff>63500</xdr:rowOff>
    </xdr:to>
    <xdr:sp macro="" textlink="">
      <xdr:nvSpPr>
        <xdr:cNvPr id="6" name="Pil ned 5">
          <a:extLst>
            <a:ext uri="{FF2B5EF4-FFF2-40B4-BE49-F238E27FC236}">
              <a16:creationId xmlns:a16="http://schemas.microsoft.com/office/drawing/2014/main" id="{C81C2A72-7755-E24E-BDF4-5B72CC326A18}"/>
            </a:ext>
          </a:extLst>
        </xdr:cNvPr>
        <xdr:cNvSpPr/>
      </xdr:nvSpPr>
      <xdr:spPr>
        <a:xfrm>
          <a:off x="6896100" y="7010400"/>
          <a:ext cx="304800" cy="3937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26B8-B664-E344-AE32-45F4D5B65046}">
  <dimension ref="A1:N23"/>
  <sheetViews>
    <sheetView tabSelected="1" zoomScaleNormal="100" workbookViewId="0">
      <selection activeCell="A9" sqref="A9"/>
    </sheetView>
  </sheetViews>
  <sheetFormatPr baseColWidth="10" defaultRowHeight="16" x14ac:dyDescent="0.2"/>
  <cols>
    <col min="8" max="8" width="18.1640625" bestFit="1" customWidth="1"/>
    <col min="9" max="9" width="11.33203125" bestFit="1" customWidth="1"/>
  </cols>
  <sheetData>
    <row r="1" spans="1:14" ht="29" x14ac:dyDescent="0.35">
      <c r="A1" s="49" t="s">
        <v>19</v>
      </c>
    </row>
    <row r="2" spans="1:14" ht="29" x14ac:dyDescent="0.35">
      <c r="A2" s="49"/>
    </row>
    <row r="3" spans="1:14" ht="27" thickBot="1" x14ac:dyDescent="0.35">
      <c r="A3" s="48"/>
      <c r="B3" s="48"/>
      <c r="C3" s="48"/>
      <c r="D3" s="48"/>
      <c r="E3" s="48"/>
      <c r="F3" s="48"/>
      <c r="G3" s="48"/>
      <c r="H3" s="48"/>
      <c r="J3" s="48"/>
      <c r="K3" s="48"/>
      <c r="L3" s="48"/>
      <c r="M3" s="48"/>
      <c r="N3" s="48"/>
    </row>
    <row r="4" spans="1:14" ht="26" x14ac:dyDescent="0.3">
      <c r="A4" s="47" t="s">
        <v>21</v>
      </c>
      <c r="B4" s="47"/>
      <c r="C4" s="48"/>
      <c r="D4" s="48"/>
      <c r="E4" s="48"/>
      <c r="F4" s="48"/>
      <c r="G4" s="50" t="s">
        <v>6</v>
      </c>
      <c r="H4" s="50" t="s">
        <v>2</v>
      </c>
      <c r="J4" s="48"/>
      <c r="K4" s="48"/>
      <c r="L4" s="48"/>
      <c r="M4" s="48"/>
      <c r="N4" s="48"/>
    </row>
    <row r="5" spans="1:14" ht="27" thickBot="1" x14ac:dyDescent="0.35">
      <c r="A5" s="47"/>
      <c r="B5" s="47"/>
      <c r="C5" s="48"/>
      <c r="D5" s="48"/>
      <c r="E5" s="48"/>
      <c r="F5" s="48"/>
      <c r="G5" s="51">
        <v>18</v>
      </c>
      <c r="H5" s="51">
        <v>1</v>
      </c>
      <c r="J5" s="48"/>
      <c r="K5" s="48"/>
      <c r="L5" s="48"/>
      <c r="M5" s="48"/>
      <c r="N5" s="48"/>
    </row>
    <row r="6" spans="1:14" ht="26" x14ac:dyDescent="0.3">
      <c r="A6" s="47"/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26" x14ac:dyDescent="0.3">
      <c r="A7" s="47" t="s">
        <v>22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26" x14ac:dyDescent="0.3">
      <c r="A8" s="47" t="s">
        <v>34</v>
      </c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26" x14ac:dyDescent="0.3">
      <c r="A9" s="47" t="s">
        <v>36</v>
      </c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26" x14ac:dyDescent="0.3">
      <c r="A10" s="47"/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26" x14ac:dyDescent="0.3">
      <c r="A11" s="47" t="s">
        <v>20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8" customHeight="1" x14ac:dyDescent="0.3">
      <c r="A12" s="47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26" x14ac:dyDescent="0.3">
      <c r="A13" s="47" t="s">
        <v>35</v>
      </c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24" x14ac:dyDescent="0.3">
      <c r="A14" s="47" t="s">
        <v>23</v>
      </c>
    </row>
    <row r="16" spans="1:14" ht="24" x14ac:dyDescent="0.3">
      <c r="A16" s="47" t="s">
        <v>24</v>
      </c>
    </row>
    <row r="18" spans="1:9" ht="24" x14ac:dyDescent="0.3">
      <c r="A18" s="47" t="s">
        <v>27</v>
      </c>
    </row>
    <row r="19" spans="1:9" ht="24" x14ac:dyDescent="0.3">
      <c r="A19" s="47" t="s">
        <v>25</v>
      </c>
    </row>
    <row r="20" spans="1:9" ht="24" x14ac:dyDescent="0.3">
      <c r="A20" s="47" t="s">
        <v>26</v>
      </c>
    </row>
    <row r="21" spans="1:9" ht="13" customHeight="1" x14ac:dyDescent="0.2"/>
    <row r="22" spans="1:9" x14ac:dyDescent="0.2">
      <c r="C22" s="1" t="s">
        <v>32</v>
      </c>
      <c r="D22" s="1"/>
      <c r="E22" s="1"/>
      <c r="F22" s="1" t="s">
        <v>30</v>
      </c>
      <c r="G22" s="1"/>
      <c r="H22" s="1"/>
      <c r="I22" s="1" t="s">
        <v>29</v>
      </c>
    </row>
    <row r="23" spans="1:9" x14ac:dyDescent="0.2">
      <c r="C23" t="s">
        <v>33</v>
      </c>
      <c r="F23" t="s">
        <v>31</v>
      </c>
      <c r="I23" t="s">
        <v>28</v>
      </c>
    </row>
  </sheetData>
  <sheetProtection algorithmName="SHA-512" hashValue="Qj8+gf9S1kavAyrsy0iezeEKJW9uWSGt99XZWG0BjGJjycNi/eY/FcCwE++bhLD941fhhuigACTSFDcWtdMasg==" saltValue="58eb+60aqJZTveFKIJE5Fg==" spinCount="100000" sheet="1" objects="1" scenarios="1"/>
  <pageMargins left="0.7" right="0.7" top="0.75" bottom="0.75" header="0.3" footer="0.3"/>
  <pageSetup paperSize="9" orientation="landscape" horizontalDpi="0" verticalDpi="0"/>
  <headerFooter>
    <oddHeader xml:space="preserve">&amp;C&amp;"System Font,Normal"&amp;10&amp;K000000
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33BC-2F94-6E4D-B2CF-8E2DE2238C59}">
  <sheetPr>
    <tabColor rgb="FFD0CECE"/>
  </sheetPr>
  <dimension ref="A1:I35"/>
  <sheetViews>
    <sheetView zoomScaleNormal="100" workbookViewId="0">
      <selection activeCell="C12" sqref="C12"/>
    </sheetView>
  </sheetViews>
  <sheetFormatPr baseColWidth="10" defaultRowHeight="16" x14ac:dyDescent="0.2"/>
  <cols>
    <col min="1" max="1" width="10.1640625" style="12" bestFit="1" customWidth="1"/>
    <col min="2" max="2" width="11" style="3" bestFit="1" customWidth="1"/>
    <col min="3" max="3" width="8.5" style="10" bestFit="1" customWidth="1"/>
    <col min="4" max="4" width="12.33203125" style="10" bestFit="1" customWidth="1"/>
    <col min="5" max="5" width="14.5" style="3" bestFit="1" customWidth="1"/>
    <col min="6" max="6" width="23" style="3" customWidth="1"/>
    <col min="7" max="7" width="8.1640625" style="3" bestFit="1" customWidth="1"/>
    <col min="8" max="8" width="17.33203125" style="3" customWidth="1"/>
    <col min="9" max="9" width="12.1640625" style="3" bestFit="1" customWidth="1"/>
  </cols>
  <sheetData>
    <row r="1" spans="1:8" s="2" customFormat="1" ht="20" thickBot="1" x14ac:dyDescent="0.3">
      <c r="A1" s="15" t="s">
        <v>0</v>
      </c>
      <c r="B1" s="16" t="s">
        <v>1</v>
      </c>
      <c r="C1" s="26" t="s">
        <v>6</v>
      </c>
      <c r="D1" s="26" t="s">
        <v>2</v>
      </c>
      <c r="E1" s="16" t="s">
        <v>3</v>
      </c>
      <c r="F1" s="35" t="s">
        <v>7</v>
      </c>
      <c r="G1" s="16" t="s">
        <v>4</v>
      </c>
      <c r="H1" s="16" t="s">
        <v>5</v>
      </c>
    </row>
    <row r="2" spans="1:8" ht="20" thickBot="1" x14ac:dyDescent="0.3">
      <c r="A2" s="17">
        <v>32</v>
      </c>
      <c r="B2" s="24">
        <v>18.5</v>
      </c>
      <c r="C2" s="27"/>
      <c r="D2" s="28"/>
      <c r="E2" s="33">
        <f>D2*C2*B2</f>
        <v>0</v>
      </c>
      <c r="F2" s="37">
        <v>50</v>
      </c>
      <c r="G2" s="34">
        <f>F2*5</f>
        <v>250</v>
      </c>
      <c r="H2" s="18">
        <v>800</v>
      </c>
    </row>
    <row r="3" spans="1:8" ht="19" x14ac:dyDescent="0.25">
      <c r="A3" s="17">
        <v>42</v>
      </c>
      <c r="B3" s="24">
        <v>18.5</v>
      </c>
      <c r="C3" s="29"/>
      <c r="D3" s="30"/>
      <c r="E3" s="25">
        <f t="shared" ref="E3:E21" si="0">D3*C3*B3</f>
        <v>0</v>
      </c>
      <c r="F3" s="36"/>
      <c r="G3" s="19"/>
      <c r="H3" s="20"/>
    </row>
    <row r="4" spans="1:8" ht="19" x14ac:dyDescent="0.25">
      <c r="A4" s="17">
        <v>52</v>
      </c>
      <c r="B4" s="24">
        <v>18.5</v>
      </c>
      <c r="C4" s="29">
        <v>18</v>
      </c>
      <c r="D4" s="30">
        <v>8</v>
      </c>
      <c r="E4" s="25">
        <f t="shared" si="0"/>
        <v>2664</v>
      </c>
      <c r="F4" s="19"/>
      <c r="G4" s="19"/>
      <c r="H4" s="20"/>
    </row>
    <row r="5" spans="1:8" ht="19" x14ac:dyDescent="0.25">
      <c r="A5" s="17">
        <v>62</v>
      </c>
      <c r="B5" s="24">
        <v>21.6</v>
      </c>
      <c r="C5" s="29"/>
      <c r="D5" s="30"/>
      <c r="E5" s="25">
        <f t="shared" si="0"/>
        <v>0</v>
      </c>
      <c r="F5" s="19"/>
      <c r="G5" s="19"/>
      <c r="H5" s="20"/>
    </row>
    <row r="6" spans="1:8" ht="19" x14ac:dyDescent="0.25">
      <c r="A6" s="17">
        <v>72</v>
      </c>
      <c r="B6" s="24">
        <v>21.6</v>
      </c>
      <c r="C6" s="29"/>
      <c r="D6" s="30"/>
      <c r="E6" s="25">
        <f t="shared" si="0"/>
        <v>0</v>
      </c>
      <c r="F6" s="19"/>
      <c r="G6" s="19"/>
      <c r="H6" s="20"/>
    </row>
    <row r="7" spans="1:8" ht="19" x14ac:dyDescent="0.25">
      <c r="A7" s="17">
        <v>82</v>
      </c>
      <c r="B7" s="24">
        <v>21.6</v>
      </c>
      <c r="C7" s="29"/>
      <c r="D7" s="30"/>
      <c r="E7" s="25">
        <f t="shared" si="0"/>
        <v>0</v>
      </c>
      <c r="F7" s="19"/>
      <c r="G7" s="19"/>
      <c r="H7" s="20"/>
    </row>
    <row r="8" spans="1:8" ht="19" x14ac:dyDescent="0.25">
      <c r="A8" s="17">
        <v>92</v>
      </c>
      <c r="B8" s="24">
        <v>21.6</v>
      </c>
      <c r="C8" s="29"/>
      <c r="D8" s="30"/>
      <c r="E8" s="25">
        <f t="shared" si="0"/>
        <v>0</v>
      </c>
      <c r="F8" s="19"/>
      <c r="G8" s="19"/>
      <c r="H8" s="20"/>
    </row>
    <row r="9" spans="1:8" ht="19" x14ac:dyDescent="0.25">
      <c r="A9" s="17">
        <v>102</v>
      </c>
      <c r="B9" s="24">
        <v>28.5</v>
      </c>
      <c r="C9" s="29"/>
      <c r="D9" s="30"/>
      <c r="E9" s="25">
        <f t="shared" si="0"/>
        <v>0</v>
      </c>
      <c r="F9" s="19"/>
      <c r="G9" s="19"/>
      <c r="H9" s="20"/>
    </row>
    <row r="10" spans="1:8" ht="19" x14ac:dyDescent="0.25">
      <c r="A10" s="17">
        <v>112</v>
      </c>
      <c r="B10" s="24">
        <v>28.5</v>
      </c>
      <c r="C10" s="29"/>
      <c r="D10" s="30"/>
      <c r="E10" s="25">
        <f t="shared" si="0"/>
        <v>0</v>
      </c>
      <c r="F10" s="19"/>
      <c r="G10" s="19"/>
      <c r="H10" s="20"/>
    </row>
    <row r="11" spans="1:8" ht="19" x14ac:dyDescent="0.25">
      <c r="A11" s="17">
        <v>122</v>
      </c>
      <c r="B11" s="24">
        <v>28.5</v>
      </c>
      <c r="C11" s="29"/>
      <c r="D11" s="30"/>
      <c r="E11" s="25">
        <f t="shared" si="0"/>
        <v>0</v>
      </c>
      <c r="F11" s="19"/>
      <c r="G11" s="19"/>
      <c r="H11" s="20"/>
    </row>
    <row r="12" spans="1:8" ht="19" x14ac:dyDescent="0.25">
      <c r="A12" s="17">
        <v>132</v>
      </c>
      <c r="B12" s="24">
        <v>28.5</v>
      </c>
      <c r="C12" s="29"/>
      <c r="D12" s="30"/>
      <c r="E12" s="25">
        <f t="shared" si="0"/>
        <v>0</v>
      </c>
      <c r="F12" s="19"/>
      <c r="G12" s="19"/>
      <c r="H12" s="20"/>
    </row>
    <row r="13" spans="1:8" ht="19" x14ac:dyDescent="0.25">
      <c r="A13" s="17">
        <v>142</v>
      </c>
      <c r="B13" s="24">
        <v>34.799999999999997</v>
      </c>
      <c r="C13" s="29"/>
      <c r="D13" s="30"/>
      <c r="E13" s="25">
        <f t="shared" si="0"/>
        <v>0</v>
      </c>
      <c r="F13" s="19"/>
      <c r="G13" s="19"/>
      <c r="H13" s="20"/>
    </row>
    <row r="14" spans="1:8" ht="19" x14ac:dyDescent="0.25">
      <c r="A14" s="17">
        <v>152</v>
      </c>
      <c r="B14" s="24">
        <v>34.799999999999997</v>
      </c>
      <c r="C14" s="29"/>
      <c r="D14" s="30"/>
      <c r="E14" s="25">
        <f t="shared" si="0"/>
        <v>0</v>
      </c>
      <c r="F14" s="19"/>
      <c r="G14" s="19"/>
      <c r="H14" s="20"/>
    </row>
    <row r="15" spans="1:8" ht="19" x14ac:dyDescent="0.25">
      <c r="A15" s="17">
        <v>162</v>
      </c>
      <c r="B15" s="24">
        <v>34.799999999999997</v>
      </c>
      <c r="C15" s="29"/>
      <c r="D15" s="30"/>
      <c r="E15" s="25">
        <f t="shared" si="0"/>
        <v>0</v>
      </c>
      <c r="F15" s="19"/>
      <c r="G15" s="19"/>
      <c r="H15" s="20"/>
    </row>
    <row r="16" spans="1:8" ht="19" x14ac:dyDescent="0.25">
      <c r="A16" s="17">
        <v>172</v>
      </c>
      <c r="B16" s="24">
        <v>42.9</v>
      </c>
      <c r="C16" s="29"/>
      <c r="D16" s="30"/>
      <c r="E16" s="25">
        <f t="shared" si="0"/>
        <v>0</v>
      </c>
      <c r="F16" s="19"/>
      <c r="G16" s="19"/>
      <c r="H16" s="20"/>
    </row>
    <row r="17" spans="1:9" ht="19" x14ac:dyDescent="0.25">
      <c r="A17" s="17">
        <v>182</v>
      </c>
      <c r="B17" s="24">
        <v>42.9</v>
      </c>
      <c r="C17" s="29"/>
      <c r="D17" s="30"/>
      <c r="E17" s="25">
        <f t="shared" si="0"/>
        <v>0</v>
      </c>
      <c r="F17" s="19"/>
      <c r="G17" s="19"/>
      <c r="H17" s="20"/>
    </row>
    <row r="18" spans="1:9" ht="19" x14ac:dyDescent="0.25">
      <c r="A18" s="17">
        <v>192</v>
      </c>
      <c r="B18" s="24">
        <v>42.9</v>
      </c>
      <c r="C18" s="29"/>
      <c r="D18" s="30"/>
      <c r="E18" s="25">
        <f t="shared" si="0"/>
        <v>0</v>
      </c>
      <c r="F18" s="19"/>
      <c r="G18" s="19"/>
      <c r="H18" s="20"/>
    </row>
    <row r="19" spans="1:9" ht="19" x14ac:dyDescent="0.25">
      <c r="A19" s="17">
        <v>202</v>
      </c>
      <c r="B19" s="24">
        <v>51.7</v>
      </c>
      <c r="C19" s="29"/>
      <c r="D19" s="30"/>
      <c r="E19" s="25">
        <f t="shared" si="0"/>
        <v>0</v>
      </c>
      <c r="F19" s="19"/>
      <c r="G19" s="19"/>
      <c r="H19" s="20"/>
    </row>
    <row r="20" spans="1:9" ht="19" x14ac:dyDescent="0.25">
      <c r="A20" s="17">
        <v>212</v>
      </c>
      <c r="B20" s="24">
        <v>51.7</v>
      </c>
      <c r="C20" s="29"/>
      <c r="D20" s="30"/>
      <c r="E20" s="25">
        <f t="shared" si="0"/>
        <v>0</v>
      </c>
      <c r="F20" s="19"/>
      <c r="G20" s="19"/>
      <c r="H20" s="20"/>
    </row>
    <row r="21" spans="1:9" ht="20" thickBot="1" x14ac:dyDescent="0.3">
      <c r="A21" s="17">
        <v>222</v>
      </c>
      <c r="B21" s="24">
        <v>51.7</v>
      </c>
      <c r="C21" s="31"/>
      <c r="D21" s="32"/>
      <c r="E21" s="25">
        <f t="shared" si="0"/>
        <v>0</v>
      </c>
      <c r="F21" s="19"/>
      <c r="G21" s="19"/>
      <c r="H21" s="20"/>
    </row>
    <row r="22" spans="1:9" ht="19" x14ac:dyDescent="0.25">
      <c r="A22" s="11"/>
      <c r="B22" s="5"/>
      <c r="C22" s="9"/>
      <c r="D22" s="8">
        <f>SUM(D2:D21)</f>
        <v>8</v>
      </c>
      <c r="E22" s="46">
        <f>SUM(E2:E21)</f>
        <v>2664</v>
      </c>
      <c r="F22" s="5"/>
      <c r="G22" s="5"/>
      <c r="H22" s="5"/>
      <c r="I22" s="2"/>
    </row>
    <row r="23" spans="1:9" ht="19" x14ac:dyDescent="0.25">
      <c r="A23" s="11"/>
      <c r="B23" s="5"/>
      <c r="C23" s="9"/>
      <c r="D23" s="9"/>
      <c r="E23" s="5"/>
      <c r="F23" s="39" t="s">
        <v>16</v>
      </c>
      <c r="G23" s="40"/>
      <c r="H23" s="43">
        <f>H2+G2+E22+I26+I27+I28+I29</f>
        <v>3714</v>
      </c>
    </row>
    <row r="24" spans="1:9" ht="19" x14ac:dyDescent="0.25">
      <c r="A24" s="11"/>
      <c r="B24" s="5"/>
      <c r="C24" s="9"/>
      <c r="D24" s="9"/>
      <c r="E24" s="5"/>
      <c r="F24" s="44" t="s">
        <v>18</v>
      </c>
      <c r="G24" s="44"/>
      <c r="H24" s="45">
        <f>H23/D22</f>
        <v>464.25</v>
      </c>
    </row>
    <row r="25" spans="1:9" ht="20" thickBot="1" x14ac:dyDescent="0.3">
      <c r="A25" s="11"/>
      <c r="B25" s="5"/>
      <c r="C25" s="9"/>
      <c r="D25" s="9"/>
      <c r="E25" s="5"/>
      <c r="F25" s="2" t="s">
        <v>15</v>
      </c>
      <c r="G25" s="2"/>
      <c r="H25" s="6"/>
    </row>
    <row r="26" spans="1:9" ht="19" x14ac:dyDescent="0.25">
      <c r="A26" s="11"/>
      <c r="B26" s="5"/>
      <c r="C26" s="9"/>
      <c r="D26" s="9"/>
      <c r="E26" s="5"/>
      <c r="F26" s="5" t="s">
        <v>8</v>
      </c>
      <c r="G26" s="21"/>
      <c r="H26" s="42">
        <f>E22*0.2</f>
        <v>532.80000000000007</v>
      </c>
      <c r="I26" s="13">
        <f>G26*H26</f>
        <v>0</v>
      </c>
    </row>
    <row r="27" spans="1:9" ht="19" x14ac:dyDescent="0.25">
      <c r="A27" s="11"/>
      <c r="B27" s="5"/>
      <c r="C27" s="9"/>
      <c r="D27" s="9"/>
      <c r="E27" s="5"/>
      <c r="F27" s="5" t="s">
        <v>9</v>
      </c>
      <c r="G27" s="22"/>
      <c r="H27" s="42">
        <f>E22*0.2</f>
        <v>532.80000000000007</v>
      </c>
      <c r="I27" s="13">
        <f t="shared" ref="I27:I28" si="1">G27*H27</f>
        <v>0</v>
      </c>
    </row>
    <row r="28" spans="1:9" ht="20" thickBot="1" x14ac:dyDescent="0.3">
      <c r="A28" s="11"/>
      <c r="B28" s="5"/>
      <c r="C28" s="9"/>
      <c r="D28" s="9"/>
      <c r="E28" s="5"/>
      <c r="F28" s="5" t="s">
        <v>10</v>
      </c>
      <c r="G28" s="23"/>
      <c r="H28" s="42">
        <f>E22*0.2</f>
        <v>532.80000000000007</v>
      </c>
      <c r="I28" s="13">
        <f t="shared" si="1"/>
        <v>0</v>
      </c>
    </row>
    <row r="29" spans="1:9" ht="20" thickBot="1" x14ac:dyDescent="0.3">
      <c r="A29" s="11"/>
      <c r="B29" s="5"/>
      <c r="C29" s="9"/>
      <c r="D29" s="9"/>
      <c r="E29" s="5"/>
      <c r="F29" s="5" t="s">
        <v>17</v>
      </c>
      <c r="G29" s="23"/>
      <c r="H29" s="42">
        <f>E22</f>
        <v>2664</v>
      </c>
      <c r="I29" s="13">
        <f>G29*H29</f>
        <v>0</v>
      </c>
    </row>
    <row r="30" spans="1:9" ht="19" x14ac:dyDescent="0.25">
      <c r="A30" s="11" t="s">
        <v>14</v>
      </c>
      <c r="B30" s="5"/>
      <c r="C30" s="9"/>
      <c r="D30" s="9"/>
      <c r="E30" s="5"/>
      <c r="F30" s="5"/>
      <c r="G30" s="5"/>
      <c r="H30" s="5"/>
    </row>
    <row r="31" spans="1:9" ht="19" x14ac:dyDescent="0.25">
      <c r="A31" s="11" t="s">
        <v>11</v>
      </c>
    </row>
    <row r="32" spans="1:9" ht="19" x14ac:dyDescent="0.25">
      <c r="A32" s="11" t="s">
        <v>12</v>
      </c>
    </row>
    <row r="33" spans="1:1" ht="19" x14ac:dyDescent="0.25">
      <c r="A33" s="11" t="s">
        <v>13</v>
      </c>
    </row>
    <row r="35" spans="1:1" ht="19" x14ac:dyDescent="0.25">
      <c r="A35" s="11"/>
    </row>
  </sheetData>
  <sheetProtection algorithmName="SHA-512" hashValue="54SJofKgzKi5SvcurovPGR39SwoUOLInP2I9/as4rxLN1KUKVYhjOp5RoNSBGQhDUzwg02xlZQvzTUItBF0EOg==" saltValue="OJoJjknTlqJ5T5tRMvor3g==" spinCount="100000" sheet="1" objects="1" scenarios="1"/>
  <dataValidations count="1">
    <dataValidation type="whole" operator="greaterThanOrEqual" allowBlank="1" showInputMessage="1" showErrorMessage="1" errorTitle="Minimumsfakturering" error="Der vil altid blive opkrævet for minimum 18 cm., er hullet kun 15 cm. dybt, skal der således tastes 18 i dette felt." sqref="C2:C21" xr:uid="{85441CF1-9AD4-3D41-8A1B-31E4645DACCB}">
      <formula1>18</formula1>
    </dataValidation>
  </dataValidations>
  <pageMargins left="0.7" right="0.7" top="0.75" bottom="0.75" header="0.3" footer="0.3"/>
  <pageSetup paperSize="9" orientation="landscape" horizontalDpi="0" verticalDpi="0"/>
  <headerFooter>
    <oddHeader>&amp;C
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2D36-FBB3-2244-B43E-7F100C017D5B}">
  <sheetPr>
    <tabColor theme="0" tint="-0.34998626667073579"/>
  </sheetPr>
  <dimension ref="A1:I35"/>
  <sheetViews>
    <sheetView workbookViewId="0">
      <selection activeCell="K19" sqref="K19"/>
    </sheetView>
  </sheetViews>
  <sheetFormatPr baseColWidth="10" defaultRowHeight="16" x14ac:dyDescent="0.2"/>
  <cols>
    <col min="1" max="1" width="10.1640625" style="12" bestFit="1" customWidth="1"/>
    <col min="2" max="2" width="11" style="3" bestFit="1" customWidth="1"/>
    <col min="3" max="3" width="8.5" style="10" bestFit="1" customWidth="1"/>
    <col min="4" max="4" width="12.33203125" style="10" bestFit="1" customWidth="1"/>
    <col min="5" max="5" width="14.5" style="3" bestFit="1" customWidth="1"/>
    <col min="6" max="6" width="20.33203125" style="3" bestFit="1" customWidth="1"/>
    <col min="7" max="7" width="12.33203125" style="3" bestFit="1" customWidth="1"/>
    <col min="8" max="8" width="17.1640625" style="3" customWidth="1"/>
    <col min="9" max="9" width="10.83203125" style="3"/>
  </cols>
  <sheetData>
    <row r="1" spans="1:8" s="2" customFormat="1" ht="20" thickBot="1" x14ac:dyDescent="0.3">
      <c r="A1" s="15" t="s">
        <v>0</v>
      </c>
      <c r="B1" s="16" t="s">
        <v>1</v>
      </c>
      <c r="C1" s="26" t="s">
        <v>6</v>
      </c>
      <c r="D1" s="26" t="s">
        <v>2</v>
      </c>
      <c r="E1" s="16" t="s">
        <v>3</v>
      </c>
      <c r="F1" s="35" t="s">
        <v>7</v>
      </c>
      <c r="G1" s="16" t="s">
        <v>4</v>
      </c>
      <c r="H1" s="16" t="s">
        <v>5</v>
      </c>
    </row>
    <row r="2" spans="1:8" ht="20" thickBot="1" x14ac:dyDescent="0.3">
      <c r="A2" s="17">
        <v>32</v>
      </c>
      <c r="B2" s="24">
        <v>18.5</v>
      </c>
      <c r="C2" s="27"/>
      <c r="D2" s="28"/>
      <c r="E2" s="33">
        <f>D2*C2*B2*0.8</f>
        <v>0</v>
      </c>
      <c r="F2" s="37">
        <v>50</v>
      </c>
      <c r="G2" s="38">
        <f>MAX(250,(ROUND(D22/20,1)*5*F2)*0.8)</f>
        <v>800</v>
      </c>
      <c r="H2" s="18">
        <f>MAX(800,(ROUND(D22/20,1)*800)*0.8)</f>
        <v>2560</v>
      </c>
    </row>
    <row r="3" spans="1:8" ht="19" x14ac:dyDescent="0.25">
      <c r="A3" s="17">
        <v>42</v>
      </c>
      <c r="B3" s="24">
        <v>18.5</v>
      </c>
      <c r="C3" s="29"/>
      <c r="D3" s="30"/>
      <c r="E3" s="33">
        <f t="shared" ref="E3:E21" si="0">D3*C3*B3*0.8</f>
        <v>0</v>
      </c>
      <c r="F3" s="36"/>
      <c r="G3" s="19"/>
      <c r="H3" s="20"/>
    </row>
    <row r="4" spans="1:8" ht="19" x14ac:dyDescent="0.25">
      <c r="A4" s="17">
        <v>52</v>
      </c>
      <c r="B4" s="24">
        <v>18.5</v>
      </c>
      <c r="C4" s="29">
        <v>18</v>
      </c>
      <c r="D4" s="30">
        <v>80</v>
      </c>
      <c r="E4" s="33">
        <f t="shared" si="0"/>
        <v>21312</v>
      </c>
      <c r="F4" s="19"/>
      <c r="G4" s="19"/>
      <c r="H4" s="20"/>
    </row>
    <row r="5" spans="1:8" ht="19" x14ac:dyDescent="0.25">
      <c r="A5" s="17">
        <v>62</v>
      </c>
      <c r="B5" s="24">
        <v>21.6</v>
      </c>
      <c r="C5" s="29"/>
      <c r="D5" s="30"/>
      <c r="E5" s="33">
        <f t="shared" si="0"/>
        <v>0</v>
      </c>
      <c r="F5" s="19"/>
      <c r="G5" s="19"/>
      <c r="H5" s="20"/>
    </row>
    <row r="6" spans="1:8" ht="19" x14ac:dyDescent="0.25">
      <c r="A6" s="17">
        <v>72</v>
      </c>
      <c r="B6" s="24">
        <v>21.6</v>
      </c>
      <c r="C6" s="29"/>
      <c r="D6" s="30"/>
      <c r="E6" s="33">
        <f t="shared" si="0"/>
        <v>0</v>
      </c>
      <c r="F6" s="19"/>
      <c r="G6" s="19"/>
      <c r="H6" s="20"/>
    </row>
    <row r="7" spans="1:8" ht="19" x14ac:dyDescent="0.25">
      <c r="A7" s="17">
        <v>82</v>
      </c>
      <c r="B7" s="24">
        <v>21.6</v>
      </c>
      <c r="C7" s="29"/>
      <c r="D7" s="30"/>
      <c r="E7" s="33">
        <f t="shared" si="0"/>
        <v>0</v>
      </c>
      <c r="F7" s="19"/>
      <c r="G7" s="19"/>
      <c r="H7" s="20"/>
    </row>
    <row r="8" spans="1:8" ht="19" x14ac:dyDescent="0.25">
      <c r="A8" s="17">
        <v>92</v>
      </c>
      <c r="B8" s="24">
        <v>21.6</v>
      </c>
      <c r="C8" s="29"/>
      <c r="D8" s="30"/>
      <c r="E8" s="33">
        <f t="shared" si="0"/>
        <v>0</v>
      </c>
      <c r="F8" s="19"/>
      <c r="G8" s="19"/>
      <c r="H8" s="20"/>
    </row>
    <row r="9" spans="1:8" ht="19" x14ac:dyDescent="0.25">
      <c r="A9" s="17">
        <v>102</v>
      </c>
      <c r="B9" s="24">
        <v>28.5</v>
      </c>
      <c r="C9" s="29"/>
      <c r="D9" s="30"/>
      <c r="E9" s="33">
        <f t="shared" si="0"/>
        <v>0</v>
      </c>
      <c r="F9" s="19"/>
      <c r="G9" s="19"/>
      <c r="H9" s="20"/>
    </row>
    <row r="10" spans="1:8" ht="19" x14ac:dyDescent="0.25">
      <c r="A10" s="17">
        <v>112</v>
      </c>
      <c r="B10" s="24">
        <v>28.5</v>
      </c>
      <c r="C10" s="29"/>
      <c r="D10" s="30"/>
      <c r="E10" s="33">
        <f t="shared" si="0"/>
        <v>0</v>
      </c>
      <c r="F10" s="19"/>
      <c r="G10" s="19"/>
      <c r="H10" s="20"/>
    </row>
    <row r="11" spans="1:8" ht="19" x14ac:dyDescent="0.25">
      <c r="A11" s="17">
        <v>122</v>
      </c>
      <c r="B11" s="24">
        <v>28.5</v>
      </c>
      <c r="C11" s="29"/>
      <c r="D11" s="30"/>
      <c r="E11" s="33">
        <f t="shared" si="0"/>
        <v>0</v>
      </c>
      <c r="F11" s="19"/>
      <c r="G11" s="19"/>
      <c r="H11" s="20"/>
    </row>
    <row r="12" spans="1:8" ht="19" x14ac:dyDescent="0.25">
      <c r="A12" s="17">
        <v>132</v>
      </c>
      <c r="B12" s="24">
        <v>28.5</v>
      </c>
      <c r="C12" s="29"/>
      <c r="D12" s="30"/>
      <c r="E12" s="33">
        <f t="shared" si="0"/>
        <v>0</v>
      </c>
      <c r="F12" s="19"/>
      <c r="G12" s="19"/>
      <c r="H12" s="20"/>
    </row>
    <row r="13" spans="1:8" ht="19" x14ac:dyDescent="0.25">
      <c r="A13" s="17">
        <v>142</v>
      </c>
      <c r="B13" s="24">
        <v>34.799999999999997</v>
      </c>
      <c r="C13" s="29"/>
      <c r="D13" s="30"/>
      <c r="E13" s="33">
        <f t="shared" si="0"/>
        <v>0</v>
      </c>
      <c r="F13" s="19"/>
      <c r="G13" s="19"/>
      <c r="H13" s="20"/>
    </row>
    <row r="14" spans="1:8" ht="19" x14ac:dyDescent="0.25">
      <c r="A14" s="17">
        <v>152</v>
      </c>
      <c r="B14" s="24">
        <v>34.799999999999997</v>
      </c>
      <c r="C14" s="29"/>
      <c r="D14" s="30"/>
      <c r="E14" s="33">
        <f t="shared" si="0"/>
        <v>0</v>
      </c>
      <c r="F14" s="19"/>
      <c r="G14" s="19"/>
      <c r="H14" s="20"/>
    </row>
    <row r="15" spans="1:8" ht="19" x14ac:dyDescent="0.25">
      <c r="A15" s="17">
        <v>162</v>
      </c>
      <c r="B15" s="24">
        <v>34.799999999999997</v>
      </c>
      <c r="C15" s="29"/>
      <c r="D15" s="30"/>
      <c r="E15" s="33">
        <f t="shared" si="0"/>
        <v>0</v>
      </c>
      <c r="F15" s="19"/>
      <c r="G15" s="19"/>
      <c r="H15" s="20"/>
    </row>
    <row r="16" spans="1:8" ht="19" x14ac:dyDescent="0.25">
      <c r="A16" s="17">
        <v>172</v>
      </c>
      <c r="B16" s="24">
        <v>42.9</v>
      </c>
      <c r="C16" s="29"/>
      <c r="D16" s="30"/>
      <c r="E16" s="33">
        <f t="shared" si="0"/>
        <v>0</v>
      </c>
      <c r="F16" s="19"/>
      <c r="G16" s="19"/>
      <c r="H16" s="20"/>
    </row>
    <row r="17" spans="1:9" ht="19" x14ac:dyDescent="0.25">
      <c r="A17" s="17">
        <v>182</v>
      </c>
      <c r="B17" s="24">
        <v>42.9</v>
      </c>
      <c r="C17" s="29"/>
      <c r="D17" s="30"/>
      <c r="E17" s="33">
        <f t="shared" si="0"/>
        <v>0</v>
      </c>
      <c r="F17" s="19"/>
      <c r="G17" s="19"/>
      <c r="H17" s="20"/>
    </row>
    <row r="18" spans="1:9" ht="19" x14ac:dyDescent="0.25">
      <c r="A18" s="17">
        <v>192</v>
      </c>
      <c r="B18" s="24">
        <v>42.9</v>
      </c>
      <c r="C18" s="29"/>
      <c r="D18" s="30"/>
      <c r="E18" s="33">
        <f t="shared" si="0"/>
        <v>0</v>
      </c>
      <c r="F18" s="19"/>
      <c r="G18" s="19"/>
      <c r="H18" s="20"/>
    </row>
    <row r="19" spans="1:9" ht="19" x14ac:dyDescent="0.25">
      <c r="A19" s="17">
        <v>202</v>
      </c>
      <c r="B19" s="24">
        <v>51.7</v>
      </c>
      <c r="C19" s="29"/>
      <c r="D19" s="30"/>
      <c r="E19" s="33">
        <f t="shared" si="0"/>
        <v>0</v>
      </c>
      <c r="F19" s="19"/>
      <c r="G19" s="19"/>
      <c r="H19" s="20"/>
    </row>
    <row r="20" spans="1:9" ht="19" x14ac:dyDescent="0.25">
      <c r="A20" s="17">
        <v>212</v>
      </c>
      <c r="B20" s="24">
        <v>51.7</v>
      </c>
      <c r="C20" s="29"/>
      <c r="D20" s="30"/>
      <c r="E20" s="33">
        <f t="shared" si="0"/>
        <v>0</v>
      </c>
      <c r="F20" s="19"/>
      <c r="G20" s="19"/>
      <c r="H20" s="20"/>
    </row>
    <row r="21" spans="1:9" ht="20" thickBot="1" x14ac:dyDescent="0.3">
      <c r="A21" s="17">
        <v>222</v>
      </c>
      <c r="B21" s="24">
        <v>51.7</v>
      </c>
      <c r="C21" s="31"/>
      <c r="D21" s="32"/>
      <c r="E21" s="33">
        <f t="shared" si="0"/>
        <v>0</v>
      </c>
      <c r="F21" s="19"/>
      <c r="G21" s="19"/>
      <c r="H21" s="20"/>
    </row>
    <row r="22" spans="1:9" ht="19" x14ac:dyDescent="0.25">
      <c r="A22" s="11"/>
      <c r="B22" s="5"/>
      <c r="C22" s="9"/>
      <c r="D22" s="8">
        <f>SUM(D2:D21)</f>
        <v>80</v>
      </c>
      <c r="E22" s="7">
        <f>SUM(E2:E21)</f>
        <v>21312</v>
      </c>
      <c r="F22" s="5"/>
      <c r="G22" s="5"/>
      <c r="H22" s="5"/>
    </row>
    <row r="23" spans="1:9" ht="19" x14ac:dyDescent="0.25">
      <c r="A23" s="11"/>
      <c r="B23" s="5"/>
      <c r="C23" s="9"/>
      <c r="D23" s="9"/>
      <c r="E23" s="5"/>
      <c r="F23" s="39" t="s">
        <v>16</v>
      </c>
      <c r="G23" s="40"/>
      <c r="H23" s="41">
        <f>H2+G2+E22+I26+I27+I28</f>
        <v>24672</v>
      </c>
      <c r="I23" s="4"/>
    </row>
    <row r="24" spans="1:9" ht="19" x14ac:dyDescent="0.25">
      <c r="A24" s="11"/>
      <c r="B24" s="5"/>
      <c r="C24" s="9"/>
      <c r="D24" s="9"/>
      <c r="E24" s="5"/>
      <c r="F24" s="44" t="s">
        <v>18</v>
      </c>
      <c r="G24" s="44"/>
      <c r="H24" s="45">
        <f>H23/D22</f>
        <v>308.39999999999998</v>
      </c>
    </row>
    <row r="25" spans="1:9" ht="20" thickBot="1" x14ac:dyDescent="0.3">
      <c r="A25" s="11"/>
      <c r="B25" s="5"/>
      <c r="C25" s="9"/>
      <c r="D25" s="9"/>
      <c r="E25" s="5"/>
      <c r="F25" s="2" t="s">
        <v>15</v>
      </c>
      <c r="G25" s="2"/>
      <c r="H25" s="6"/>
    </row>
    <row r="26" spans="1:9" ht="19" x14ac:dyDescent="0.25">
      <c r="A26" s="11"/>
      <c r="B26" s="5"/>
      <c r="C26" s="9"/>
      <c r="D26" s="9"/>
      <c r="E26" s="5"/>
      <c r="F26" s="5" t="s">
        <v>8</v>
      </c>
      <c r="G26" s="21"/>
      <c r="H26" s="42">
        <f>E22*0.2</f>
        <v>4262.4000000000005</v>
      </c>
      <c r="I26" s="13">
        <f>G26*H26</f>
        <v>0</v>
      </c>
    </row>
    <row r="27" spans="1:9" ht="19" x14ac:dyDescent="0.25">
      <c r="A27" s="11"/>
      <c r="B27" s="5"/>
      <c r="C27" s="9"/>
      <c r="D27" s="9"/>
      <c r="E27" s="5"/>
      <c r="F27" s="5" t="s">
        <v>9</v>
      </c>
      <c r="G27" s="22"/>
      <c r="H27" s="42">
        <f>E22*0.2</f>
        <v>4262.4000000000005</v>
      </c>
      <c r="I27" s="13">
        <f t="shared" ref="I27:I28" si="1">G27*H27</f>
        <v>0</v>
      </c>
    </row>
    <row r="28" spans="1:9" ht="20" thickBot="1" x14ac:dyDescent="0.3">
      <c r="A28" s="11"/>
      <c r="B28" s="5"/>
      <c r="C28" s="9"/>
      <c r="D28" s="9"/>
      <c r="E28" s="5"/>
      <c r="F28" s="5" t="s">
        <v>10</v>
      </c>
      <c r="G28" s="23"/>
      <c r="H28" s="42">
        <f>E22*0.2</f>
        <v>4262.4000000000005</v>
      </c>
      <c r="I28" s="13">
        <f t="shared" si="1"/>
        <v>0</v>
      </c>
    </row>
    <row r="29" spans="1:9" ht="19" x14ac:dyDescent="0.25">
      <c r="A29" s="11"/>
      <c r="B29" s="5"/>
      <c r="C29" s="9"/>
      <c r="D29" s="9"/>
      <c r="E29" s="5"/>
      <c r="F29" s="5"/>
      <c r="G29" s="14"/>
      <c r="H29" s="6"/>
      <c r="I29" s="13"/>
    </row>
    <row r="30" spans="1:9" ht="19" x14ac:dyDescent="0.25">
      <c r="A30" s="11" t="s">
        <v>14</v>
      </c>
      <c r="B30" s="5"/>
      <c r="C30" s="9"/>
      <c r="D30" s="9"/>
      <c r="E30" s="5"/>
      <c r="F30" s="5"/>
      <c r="G30" s="5"/>
      <c r="H30" s="5"/>
    </row>
    <row r="31" spans="1:9" ht="19" x14ac:dyDescent="0.25">
      <c r="A31" s="11" t="s">
        <v>11</v>
      </c>
    </row>
    <row r="32" spans="1:9" ht="19" x14ac:dyDescent="0.25">
      <c r="A32" s="11" t="s">
        <v>12</v>
      </c>
    </row>
    <row r="33" spans="1:1" ht="19" x14ac:dyDescent="0.25">
      <c r="A33" s="11" t="s">
        <v>13</v>
      </c>
    </row>
    <row r="35" spans="1:1" ht="19" x14ac:dyDescent="0.25">
      <c r="A35" s="11"/>
    </row>
  </sheetData>
  <sheetProtection algorithmName="SHA-512" hashValue="qIPo9BGgEdGYJI9ixPvjsUdW2+hdSmNg93NqAFrCe4YL9nymDHlVY4ob+xfnW06V3ZbXgBF95cfLc9OJx8PuLw==" saltValue="aD824Dpd3rjuvt9M+/NvbQ==" spinCount="100000" sheet="1" objects="1" scenarios="1"/>
  <dataValidations count="1">
    <dataValidation type="whole" operator="greaterThanOrEqual" allowBlank="1" showInputMessage="1" showErrorMessage="1" errorTitle="Minimumsfakturering" error="Der vil altid blive opkrævet for minimum 18 cm., er hullet kun 15 cm. dybt, skal der således tastes 18 i dette felt." sqref="C2:C21" xr:uid="{7AE898CB-7EB5-F247-97AD-13ECD3EE93CC}">
      <formula1>18</formula1>
    </dataValidation>
  </dataValidation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87D8-56D4-514B-9F0A-6270EE4C317B}">
  <sheetPr>
    <tabColor theme="5" tint="0.39997558519241921"/>
  </sheetPr>
  <dimension ref="A1:I35"/>
  <sheetViews>
    <sheetView workbookViewId="0">
      <selection activeCell="K28" sqref="K28"/>
    </sheetView>
  </sheetViews>
  <sheetFormatPr baseColWidth="10" defaultRowHeight="16" x14ac:dyDescent="0.2"/>
  <cols>
    <col min="1" max="1" width="10.1640625" style="12" bestFit="1" customWidth="1"/>
    <col min="2" max="2" width="11" style="3" bestFit="1" customWidth="1"/>
    <col min="3" max="3" width="8.5" style="10" bestFit="1" customWidth="1"/>
    <col min="4" max="4" width="12.33203125" style="10" bestFit="1" customWidth="1"/>
    <col min="5" max="5" width="14.5" style="3" bestFit="1" customWidth="1"/>
    <col min="6" max="6" width="20.33203125" style="3" bestFit="1" customWidth="1"/>
    <col min="7" max="7" width="12.33203125" style="3" bestFit="1" customWidth="1"/>
    <col min="8" max="8" width="16.6640625" style="3" customWidth="1"/>
    <col min="9" max="9" width="10.83203125" style="3"/>
  </cols>
  <sheetData>
    <row r="1" spans="1:8" s="2" customFormat="1" ht="20" thickBot="1" x14ac:dyDescent="0.3">
      <c r="A1" s="15" t="s">
        <v>0</v>
      </c>
      <c r="B1" s="16" t="s">
        <v>1</v>
      </c>
      <c r="C1" s="26" t="s">
        <v>6</v>
      </c>
      <c r="D1" s="26" t="s">
        <v>2</v>
      </c>
      <c r="E1" s="16" t="s">
        <v>3</v>
      </c>
      <c r="F1" s="35" t="s">
        <v>7</v>
      </c>
      <c r="G1" s="16" t="s">
        <v>4</v>
      </c>
      <c r="H1" s="16" t="s">
        <v>5</v>
      </c>
    </row>
    <row r="2" spans="1:8" ht="20" thickBot="1" x14ac:dyDescent="0.3">
      <c r="A2" s="17">
        <v>32</v>
      </c>
      <c r="B2" s="24">
        <v>18.5</v>
      </c>
      <c r="C2" s="27"/>
      <c r="D2" s="28"/>
      <c r="E2" s="33">
        <f>D2*C2*B2*0.5</f>
        <v>0</v>
      </c>
      <c r="F2" s="37">
        <v>50</v>
      </c>
      <c r="G2" s="38">
        <f>MAX(250,(ROUND(D22/20,1)*5*F2)*0.8)</f>
        <v>800</v>
      </c>
      <c r="H2" s="18">
        <f>MAX(800,(ROUND(D22/20,1)*800)*0.8)</f>
        <v>2560</v>
      </c>
    </row>
    <row r="3" spans="1:8" ht="19" x14ac:dyDescent="0.25">
      <c r="A3" s="17">
        <v>42</v>
      </c>
      <c r="B3" s="24">
        <v>18.5</v>
      </c>
      <c r="C3" s="29"/>
      <c r="D3" s="30"/>
      <c r="E3" s="33">
        <f t="shared" ref="E3:E21" si="0">D3*C3*B3*0.5</f>
        <v>0</v>
      </c>
      <c r="F3" s="36"/>
      <c r="G3" s="19"/>
      <c r="H3" s="20"/>
    </row>
    <row r="4" spans="1:8" ht="19" x14ac:dyDescent="0.25">
      <c r="A4" s="17">
        <v>52</v>
      </c>
      <c r="B4" s="24">
        <v>18.5</v>
      </c>
      <c r="C4" s="29">
        <v>18</v>
      </c>
      <c r="D4" s="30">
        <v>80</v>
      </c>
      <c r="E4" s="33">
        <f t="shared" si="0"/>
        <v>13320</v>
      </c>
      <c r="F4" s="19"/>
      <c r="G4" s="19"/>
      <c r="H4" s="20"/>
    </row>
    <row r="5" spans="1:8" ht="19" x14ac:dyDescent="0.25">
      <c r="A5" s="17">
        <v>62</v>
      </c>
      <c r="B5" s="24">
        <v>21.6</v>
      </c>
      <c r="C5" s="29"/>
      <c r="D5" s="30"/>
      <c r="E5" s="33">
        <f t="shared" si="0"/>
        <v>0</v>
      </c>
      <c r="F5" s="19"/>
      <c r="G5" s="19"/>
      <c r="H5" s="20"/>
    </row>
    <row r="6" spans="1:8" ht="19" x14ac:dyDescent="0.25">
      <c r="A6" s="17">
        <v>72</v>
      </c>
      <c r="B6" s="24">
        <v>21.6</v>
      </c>
      <c r="C6" s="29"/>
      <c r="D6" s="30"/>
      <c r="E6" s="33">
        <f t="shared" si="0"/>
        <v>0</v>
      </c>
      <c r="F6" s="19"/>
      <c r="G6" s="19"/>
      <c r="H6" s="20"/>
    </row>
    <row r="7" spans="1:8" ht="19" x14ac:dyDescent="0.25">
      <c r="A7" s="17">
        <v>82</v>
      </c>
      <c r="B7" s="24">
        <v>21.6</v>
      </c>
      <c r="C7" s="29"/>
      <c r="D7" s="30"/>
      <c r="E7" s="33">
        <f t="shared" si="0"/>
        <v>0</v>
      </c>
      <c r="F7" s="19"/>
      <c r="G7" s="19"/>
      <c r="H7" s="20"/>
    </row>
    <row r="8" spans="1:8" ht="19" x14ac:dyDescent="0.25">
      <c r="A8" s="17">
        <v>92</v>
      </c>
      <c r="B8" s="24">
        <v>21.6</v>
      </c>
      <c r="C8" s="29"/>
      <c r="D8" s="30"/>
      <c r="E8" s="33">
        <f t="shared" si="0"/>
        <v>0</v>
      </c>
      <c r="F8" s="19"/>
      <c r="G8" s="19"/>
      <c r="H8" s="20"/>
    </row>
    <row r="9" spans="1:8" ht="19" x14ac:dyDescent="0.25">
      <c r="A9" s="17">
        <v>102</v>
      </c>
      <c r="B9" s="24">
        <v>28.5</v>
      </c>
      <c r="C9" s="29"/>
      <c r="D9" s="30"/>
      <c r="E9" s="33">
        <f t="shared" si="0"/>
        <v>0</v>
      </c>
      <c r="F9" s="19"/>
      <c r="G9" s="19"/>
      <c r="H9" s="20"/>
    </row>
    <row r="10" spans="1:8" ht="19" x14ac:dyDescent="0.25">
      <c r="A10" s="17">
        <v>112</v>
      </c>
      <c r="B10" s="24">
        <v>28.5</v>
      </c>
      <c r="C10" s="29"/>
      <c r="D10" s="30"/>
      <c r="E10" s="33">
        <f t="shared" si="0"/>
        <v>0</v>
      </c>
      <c r="F10" s="19"/>
      <c r="G10" s="19"/>
      <c r="H10" s="20"/>
    </row>
    <row r="11" spans="1:8" ht="19" x14ac:dyDescent="0.25">
      <c r="A11" s="17">
        <v>122</v>
      </c>
      <c r="B11" s="24">
        <v>28.5</v>
      </c>
      <c r="C11" s="29"/>
      <c r="D11" s="30"/>
      <c r="E11" s="33">
        <f t="shared" si="0"/>
        <v>0</v>
      </c>
      <c r="F11" s="19"/>
      <c r="G11" s="19"/>
      <c r="H11" s="20"/>
    </row>
    <row r="12" spans="1:8" ht="19" x14ac:dyDescent="0.25">
      <c r="A12" s="17">
        <v>132</v>
      </c>
      <c r="B12" s="24">
        <v>28.5</v>
      </c>
      <c r="C12" s="29"/>
      <c r="D12" s="30"/>
      <c r="E12" s="33">
        <f t="shared" si="0"/>
        <v>0</v>
      </c>
      <c r="F12" s="19"/>
      <c r="G12" s="19"/>
      <c r="H12" s="20"/>
    </row>
    <row r="13" spans="1:8" ht="19" x14ac:dyDescent="0.25">
      <c r="A13" s="17">
        <v>142</v>
      </c>
      <c r="B13" s="24">
        <v>34.799999999999997</v>
      </c>
      <c r="C13" s="29"/>
      <c r="D13" s="30"/>
      <c r="E13" s="33">
        <f t="shared" si="0"/>
        <v>0</v>
      </c>
      <c r="F13" s="19"/>
      <c r="G13" s="19"/>
      <c r="H13" s="20"/>
    </row>
    <row r="14" spans="1:8" ht="19" x14ac:dyDescent="0.25">
      <c r="A14" s="17">
        <v>152</v>
      </c>
      <c r="B14" s="24">
        <v>34.799999999999997</v>
      </c>
      <c r="C14" s="29"/>
      <c r="D14" s="30"/>
      <c r="E14" s="33">
        <f t="shared" si="0"/>
        <v>0</v>
      </c>
      <c r="F14" s="19"/>
      <c r="G14" s="19"/>
      <c r="H14" s="20"/>
    </row>
    <row r="15" spans="1:8" ht="19" x14ac:dyDescent="0.25">
      <c r="A15" s="17">
        <v>162</v>
      </c>
      <c r="B15" s="24">
        <v>34.799999999999997</v>
      </c>
      <c r="C15" s="29"/>
      <c r="D15" s="30"/>
      <c r="E15" s="33">
        <f t="shared" si="0"/>
        <v>0</v>
      </c>
      <c r="F15" s="19"/>
      <c r="G15" s="19"/>
      <c r="H15" s="20"/>
    </row>
    <row r="16" spans="1:8" ht="19" x14ac:dyDescent="0.25">
      <c r="A16" s="17">
        <v>172</v>
      </c>
      <c r="B16" s="24">
        <v>42.9</v>
      </c>
      <c r="C16" s="29"/>
      <c r="D16" s="30"/>
      <c r="E16" s="33">
        <f t="shared" si="0"/>
        <v>0</v>
      </c>
      <c r="F16" s="19"/>
      <c r="G16" s="19"/>
      <c r="H16" s="20"/>
    </row>
    <row r="17" spans="1:9" ht="19" x14ac:dyDescent="0.25">
      <c r="A17" s="17">
        <v>182</v>
      </c>
      <c r="B17" s="24">
        <v>42.9</v>
      </c>
      <c r="C17" s="29"/>
      <c r="D17" s="30"/>
      <c r="E17" s="33">
        <f t="shared" si="0"/>
        <v>0</v>
      </c>
      <c r="F17" s="19"/>
      <c r="G17" s="19"/>
      <c r="H17" s="20"/>
    </row>
    <row r="18" spans="1:9" ht="19" x14ac:dyDescent="0.25">
      <c r="A18" s="17">
        <v>192</v>
      </c>
      <c r="B18" s="24">
        <v>42.9</v>
      </c>
      <c r="C18" s="29"/>
      <c r="D18" s="30"/>
      <c r="E18" s="33">
        <f t="shared" si="0"/>
        <v>0</v>
      </c>
      <c r="F18" s="19"/>
      <c r="G18" s="19"/>
      <c r="H18" s="20"/>
    </row>
    <row r="19" spans="1:9" ht="19" x14ac:dyDescent="0.25">
      <c r="A19" s="17">
        <v>202</v>
      </c>
      <c r="B19" s="24">
        <v>51.7</v>
      </c>
      <c r="C19" s="29"/>
      <c r="D19" s="30"/>
      <c r="E19" s="33">
        <f t="shared" si="0"/>
        <v>0</v>
      </c>
      <c r="F19" s="19"/>
      <c r="G19" s="19"/>
      <c r="H19" s="20"/>
    </row>
    <row r="20" spans="1:9" ht="19" x14ac:dyDescent="0.25">
      <c r="A20" s="17">
        <v>212</v>
      </c>
      <c r="B20" s="24">
        <v>51.7</v>
      </c>
      <c r="C20" s="29"/>
      <c r="D20" s="30"/>
      <c r="E20" s="33">
        <f t="shared" si="0"/>
        <v>0</v>
      </c>
      <c r="F20" s="19"/>
      <c r="G20" s="19"/>
      <c r="H20" s="20"/>
    </row>
    <row r="21" spans="1:9" ht="20" thickBot="1" x14ac:dyDescent="0.3">
      <c r="A21" s="17">
        <v>222</v>
      </c>
      <c r="B21" s="24">
        <v>51.7</v>
      </c>
      <c r="C21" s="31"/>
      <c r="D21" s="32"/>
      <c r="E21" s="33">
        <f t="shared" si="0"/>
        <v>0</v>
      </c>
      <c r="F21" s="19"/>
      <c r="G21" s="19"/>
      <c r="H21" s="20"/>
    </row>
    <row r="22" spans="1:9" ht="19" x14ac:dyDescent="0.25">
      <c r="A22" s="11"/>
      <c r="B22" s="5"/>
      <c r="C22" s="9"/>
      <c r="D22" s="8">
        <f>SUM(D2:D21)</f>
        <v>80</v>
      </c>
      <c r="E22" s="7">
        <f>SUM(E2:E21)</f>
        <v>13320</v>
      </c>
      <c r="F22" s="5"/>
      <c r="G22" s="5"/>
      <c r="H22" s="5"/>
    </row>
    <row r="23" spans="1:9" ht="19" x14ac:dyDescent="0.25">
      <c r="A23" s="11"/>
      <c r="B23" s="5"/>
      <c r="C23" s="9"/>
      <c r="D23" s="9"/>
      <c r="E23" s="5"/>
      <c r="F23" s="39" t="s">
        <v>16</v>
      </c>
      <c r="G23" s="40"/>
      <c r="H23" s="41">
        <f>H2+G2+E22+I26+I27+I28</f>
        <v>16680</v>
      </c>
      <c r="I23" s="4"/>
    </row>
    <row r="24" spans="1:9" ht="19" x14ac:dyDescent="0.25">
      <c r="A24" s="11"/>
      <c r="B24" s="5"/>
      <c r="C24" s="9"/>
      <c r="D24" s="9"/>
      <c r="E24" s="5"/>
      <c r="F24" s="44" t="s">
        <v>18</v>
      </c>
      <c r="G24" s="44"/>
      <c r="H24" s="45">
        <f>H23/D22</f>
        <v>208.5</v>
      </c>
    </row>
    <row r="25" spans="1:9" ht="20" thickBot="1" x14ac:dyDescent="0.3">
      <c r="A25" s="11"/>
      <c r="B25" s="5"/>
      <c r="C25" s="9"/>
      <c r="D25" s="9"/>
      <c r="E25" s="5"/>
      <c r="F25" s="2" t="s">
        <v>15</v>
      </c>
      <c r="G25" s="2"/>
      <c r="H25" s="6"/>
    </row>
    <row r="26" spans="1:9" ht="19" x14ac:dyDescent="0.25">
      <c r="A26" s="11"/>
      <c r="B26" s="5"/>
      <c r="C26" s="9"/>
      <c r="D26" s="9"/>
      <c r="E26" s="5"/>
      <c r="F26" s="5" t="s">
        <v>8</v>
      </c>
      <c r="G26" s="21"/>
      <c r="H26" s="42">
        <f>E22*0.2</f>
        <v>2664</v>
      </c>
      <c r="I26" s="13">
        <f>G26*H26</f>
        <v>0</v>
      </c>
    </row>
    <row r="27" spans="1:9" ht="19" x14ac:dyDescent="0.25">
      <c r="A27" s="11"/>
      <c r="B27" s="5"/>
      <c r="C27" s="9"/>
      <c r="D27" s="9"/>
      <c r="E27" s="5"/>
      <c r="F27" s="5" t="s">
        <v>9</v>
      </c>
      <c r="G27" s="22"/>
      <c r="H27" s="42">
        <f>E22*0.2</f>
        <v>2664</v>
      </c>
      <c r="I27" s="13">
        <f t="shared" ref="I27:I28" si="1">G27*H27</f>
        <v>0</v>
      </c>
    </row>
    <row r="28" spans="1:9" ht="20" thickBot="1" x14ac:dyDescent="0.3">
      <c r="A28" s="11"/>
      <c r="B28" s="5"/>
      <c r="C28" s="9"/>
      <c r="D28" s="9"/>
      <c r="E28" s="5"/>
      <c r="F28" s="5" t="s">
        <v>10</v>
      </c>
      <c r="G28" s="23"/>
      <c r="H28" s="42">
        <f>E22*0.2</f>
        <v>2664</v>
      </c>
      <c r="I28" s="13">
        <f t="shared" si="1"/>
        <v>0</v>
      </c>
    </row>
    <row r="29" spans="1:9" ht="19" x14ac:dyDescent="0.25">
      <c r="A29" s="11"/>
      <c r="B29" s="5"/>
      <c r="C29" s="9"/>
      <c r="D29" s="9"/>
      <c r="E29" s="5"/>
      <c r="F29" s="5"/>
      <c r="G29" s="14"/>
      <c r="H29" s="6"/>
      <c r="I29" s="13"/>
    </row>
    <row r="30" spans="1:9" ht="19" x14ac:dyDescent="0.25">
      <c r="A30" s="11" t="s">
        <v>14</v>
      </c>
      <c r="B30" s="5"/>
      <c r="C30" s="9"/>
      <c r="D30" s="9"/>
      <c r="E30" s="5"/>
      <c r="F30" s="5"/>
      <c r="G30" s="5"/>
      <c r="H30" s="5"/>
    </row>
    <row r="31" spans="1:9" ht="19" x14ac:dyDescent="0.25">
      <c r="A31" s="11" t="s">
        <v>11</v>
      </c>
    </row>
    <row r="32" spans="1:9" ht="19" x14ac:dyDescent="0.25">
      <c r="A32" s="11" t="s">
        <v>12</v>
      </c>
    </row>
    <row r="33" spans="1:1" ht="19" x14ac:dyDescent="0.25">
      <c r="A33" s="11" t="s">
        <v>13</v>
      </c>
    </row>
    <row r="35" spans="1:1" ht="19" x14ac:dyDescent="0.25">
      <c r="A35" s="11"/>
    </row>
  </sheetData>
  <sheetProtection algorithmName="SHA-512" hashValue="yvlg1HCa1Yl6Q/OM/CVAJUHaRasRvPnOqTD+xQUqstcCKbdz80O0lquZ8lRftYYNjo6QhmgjsE0vWXpcGpiRNQ==" saltValue="UYY/k1IE7n3kGjqGWeYJRA==" spinCount="100000" sheet="1" objects="1" scenarios="1"/>
  <dataValidations count="1">
    <dataValidation type="whole" operator="greaterThanOrEqual" allowBlank="1" showInputMessage="1" showErrorMessage="1" errorTitle="Minimumsfakturering" error="Der vil altid blive opkrævet for minimum 18 cm., er hullet kun 15 cm. dybt, skal der således tastes 18 i dette felt." sqref="C2:C21" xr:uid="{34DFA05E-B84A-B74C-ACDB-159FEC067C93}">
      <formula1>18</formula1>
    </dataValidation>
  </dataValidation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Vejledning</vt:lpstr>
      <vt:lpstr>Standard opgavepris</vt:lpstr>
      <vt:lpstr>Projekt over 20 huller beton</vt:lpstr>
      <vt:lpstr>Projekt over 20 huller mursten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Paulsen</dc:creator>
  <cp:lastModifiedBy>Mie Paulsen</cp:lastModifiedBy>
  <dcterms:created xsi:type="dcterms:W3CDTF">2026-03-15T13:07:07Z</dcterms:created>
  <dcterms:modified xsi:type="dcterms:W3CDTF">2026-03-15T15:04:48Z</dcterms:modified>
</cp:coreProperties>
</file>